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5487" windowHeight="11642" activeTab="1"/>
  </bookViews>
  <sheets>
    <sheet name="доходи" sheetId="1" r:id="rId1"/>
    <sheet name="видатки" sheetId="2" r:id="rId2"/>
  </sheets>
  <definedNames>
    <definedName name="_xlnm.Print_Area" localSheetId="1">'видатки'!$A$1:$H$48</definedName>
    <definedName name="_xlnm.Print_Area" localSheetId="0">'доходи'!$A$1:$F$53</definedName>
  </definedNames>
  <calcPr fullCalcOnLoad="1"/>
</workbook>
</file>

<file path=xl/sharedStrings.xml><?xml version="1.0" encoding="utf-8"?>
<sst xmlns="http://schemas.openxmlformats.org/spreadsheetml/2006/main" count="153" uniqueCount="145">
  <si>
    <t>Код</t>
  </si>
  <si>
    <t>Назва</t>
  </si>
  <si>
    <t>Виконано</t>
  </si>
  <si>
    <t>1</t>
  </si>
  <si>
    <t>3</t>
  </si>
  <si>
    <t>5</t>
  </si>
  <si>
    <t>2</t>
  </si>
  <si>
    <t>(тис.грн)</t>
  </si>
  <si>
    <t>ВИДАТКИ</t>
  </si>
  <si>
    <t xml:space="preserve">Державне управління </t>
  </si>
  <si>
    <t>Освіта</t>
  </si>
  <si>
    <t>Охорона здоров'я</t>
  </si>
  <si>
    <t>7</t>
  </si>
  <si>
    <t>в т.ч.</t>
  </si>
  <si>
    <t>Культура і мистецтво</t>
  </si>
  <si>
    <t>Фізична культура і спорт</t>
  </si>
  <si>
    <t>900201</t>
  </si>
  <si>
    <t>Разом по загальному фонду</t>
  </si>
  <si>
    <t>Разом по загальному фонду з трансфертами</t>
  </si>
  <si>
    <t>900204</t>
  </si>
  <si>
    <t xml:space="preserve">Разом по спеціальному фонду </t>
  </si>
  <si>
    <t>Всього по загальному фонду              (враховуючи кредитування)</t>
  </si>
  <si>
    <t>ВСЬОГО ВИДАТКІВ</t>
  </si>
  <si>
    <t>Територіальний центр</t>
  </si>
  <si>
    <t>Фінансова підтримка громадських організацій інвалідів і ветеранів</t>
  </si>
  <si>
    <t>Соціальний захист, та соціальне забезпечення</t>
  </si>
  <si>
    <t>Кредитування спеціального фонду</t>
  </si>
  <si>
    <t>Кредитування загального фонду</t>
  </si>
  <si>
    <t>ВСЬОГО ДОХОДІВ</t>
  </si>
  <si>
    <t>Власні надходження бюджетних установ</t>
  </si>
  <si>
    <t>25000000</t>
  </si>
  <si>
    <t>Всього доходів по спеціальному фонду</t>
  </si>
  <si>
    <t>Інша субвенція</t>
  </si>
  <si>
    <t>41030000</t>
  </si>
  <si>
    <t>41020100</t>
  </si>
  <si>
    <t>41020000</t>
  </si>
  <si>
    <t>Офіційні трансферти</t>
  </si>
  <si>
    <t>41000000</t>
  </si>
  <si>
    <t>Разом доходів</t>
  </si>
  <si>
    <t>Інші надходження</t>
  </si>
  <si>
    <t>24060300</t>
  </si>
  <si>
    <t>22000000</t>
  </si>
  <si>
    <t xml:space="preserve">Неподаткові надходження </t>
  </si>
  <si>
    <t>20000000</t>
  </si>
  <si>
    <t>11020200</t>
  </si>
  <si>
    <t>11010000</t>
  </si>
  <si>
    <t>Податки на доходи, податки на прибуток, податки на збільшення ринкової вартості</t>
  </si>
  <si>
    <t>11000000</t>
  </si>
  <si>
    <t xml:space="preserve">Податкові надходження </t>
  </si>
  <si>
    <t>10000000</t>
  </si>
  <si>
    <t>ДОХОДИ</t>
  </si>
  <si>
    <t>6</t>
  </si>
  <si>
    <t>Надання держ. пільгового кредиту індивід. сільським забудовникам</t>
  </si>
  <si>
    <t>Надання  держ пільгового кредиту індивідсільським забудовникам</t>
  </si>
  <si>
    <t>Повернення коштів наданих для кредитування індивід.сільським забудовникам</t>
  </si>
  <si>
    <t xml:space="preserve"> Базова дотація</t>
  </si>
  <si>
    <t>41033900</t>
  </si>
  <si>
    <t>41034200</t>
  </si>
  <si>
    <t>22012600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</si>
  <si>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</si>
  <si>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</si>
  <si>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</si>
  <si>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2000</t>
  </si>
  <si>
    <t>3000</t>
  </si>
  <si>
    <t>3104</t>
  </si>
  <si>
    <t>Інші видатки соціального захисту населення</t>
  </si>
  <si>
    <t>4000</t>
  </si>
  <si>
    <t>5000</t>
  </si>
  <si>
    <t>Податок та збір на доходи фізичних осіб</t>
  </si>
  <si>
    <t>Податок на прибуток підприємств та установ комунальної власності</t>
  </si>
  <si>
    <t>Адміністративні збори та платежі, доходи від некомерційної господарської діяльності</t>
  </si>
  <si>
    <t>Видатки  спеціального фонду</t>
  </si>
  <si>
    <t>3160</t>
  </si>
  <si>
    <t>3192</t>
  </si>
  <si>
    <t>3230</t>
  </si>
  <si>
    <t>3242</t>
  </si>
  <si>
    <t>7000</t>
  </si>
  <si>
    <t>9150</t>
  </si>
  <si>
    <t>9770</t>
  </si>
  <si>
    <t>9800</t>
  </si>
  <si>
    <t>8831</t>
  </si>
  <si>
    <t>8832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</si>
  <si>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</si>
  <si>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</si>
  <si>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</si>
  <si>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</si>
  <si>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</si>
  <si>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</si>
  <si>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</si>
  <si>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</si>
  <si>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</si>
  <si>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41051500</t>
  </si>
  <si>
    <t>41053900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</si>
  <si>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</si>
  <si>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41051000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</si>
  <si>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</si>
  <si>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коштів відповідної субвенції  з державного бюджету </t>
  </si>
  <si>
    <t>ВСЬОГО ДОХОДІВ ПО ЗАГАЛЬНОМУ ФОНДУ</t>
  </si>
  <si>
    <t xml:space="preserve"> надання соціальних гарантій</t>
  </si>
  <si>
    <t>Виплата державної соціальної допомоги</t>
  </si>
  <si>
    <t>Економічна діяльність</t>
  </si>
  <si>
    <t>Субвенція  з МБ ДБ на виконання програм соц-екон. розвитку регіонів</t>
  </si>
  <si>
    <t>Резервний фонд</t>
  </si>
  <si>
    <t>8700</t>
  </si>
  <si>
    <t>8000</t>
  </si>
  <si>
    <t>Інша діяльність</t>
  </si>
  <si>
    <t>Інші  дотація</t>
  </si>
  <si>
    <t>9510</t>
  </si>
  <si>
    <t>9620</t>
  </si>
  <si>
    <t>субвенція на проведення виборів</t>
  </si>
  <si>
    <t>субвенція  по соціально- економічному розвитку</t>
  </si>
  <si>
    <t>План на рік з урахуванням змін</t>
  </si>
  <si>
    <t xml:space="preserve"> План  на відповідний період</t>
  </si>
  <si>
    <t>%  виконання до   річних прихначень</t>
  </si>
  <si>
    <t>%  виконання до   призначень звітного періоду</t>
  </si>
  <si>
    <t>Фактичні надходження за звітний період</t>
  </si>
  <si>
    <t xml:space="preserve">Уточнені бюджетні призначення на 2020 рік </t>
  </si>
  <si>
    <t xml:space="preserve">Бюджетні призначення на 2020 рік </t>
  </si>
  <si>
    <t>Інші субвенції з місцевого бюджету</t>
  </si>
  <si>
    <t xml:space="preserve">% виконання до уточнених річних бюджетних призначень  </t>
  </si>
  <si>
    <t>Дотації з державного бюджету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</si>
  <si>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 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</si>
  <si>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</si>
  <si>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</si>
  <si>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</si>
  <si>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</si>
  <si>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3112</t>
  </si>
  <si>
    <t>Заходи з питань дітей та соціального захисту</t>
  </si>
  <si>
    <t>3121</t>
  </si>
  <si>
    <t>Утримання та забезпечення діяльності центрів соціальних служб для сім’ї дітей та молоді</t>
  </si>
  <si>
    <t>3133</t>
  </si>
  <si>
    <t>Інші заходи та заклади молодіжної політики</t>
  </si>
  <si>
    <t>13010100</t>
  </si>
  <si>
    <t>Рентна плата за використання лісових ресурсів в частині деревини, заготовленої в порядку рубок головного користування</t>
  </si>
  <si>
    <t>41055000</t>
  </si>
  <si>
    <t>4151400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</si>
  <si>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</si>
  <si>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</si>
  <si>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державному бюджету</t>
  </si>
  <si>
    <t>41053000</t>
  </si>
  <si>
    <t xml:space="preserve">Субвенції з місцевого бюджету на проведення виборів депутатів місцевих рад та сільських, селищних, міських голів </t>
  </si>
  <si>
    <t>Виконання районного бюджету Борзнянського району за   2020 рік</t>
  </si>
  <si>
    <t>41055200</t>
  </si>
  <si>
    <t>Інша субвенція з обласного бюджету на забезпечення подачею кисню ліжкового фонду закладіві охорони здоров"я, які надають стаціонарну медичну допомогу пацієнтам з госторо респіраторною хворобою COVID- 19 , спричиненої коронавірусом  SАRS-СoV -2</t>
  </si>
  <si>
    <t>Виконання районного бюджету за   2020 рік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</si>
</sst>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;\-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180" fontId="4" fillId="24" borderId="10" xfId="0" applyNumberFormat="1" applyFont="1" applyFill="1" applyBorder="1" applyAlignment="1">
      <alignment/>
    </xf>
    <xf numFmtId="180" fontId="4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0" fontId="1" fillId="0" borderId="10" xfId="0" applyNumberFormat="1" applyFont="1" applyFill="1" applyBorder="1" applyAlignment="1" applyProtection="1">
      <alignment/>
      <protection locked="0"/>
    </xf>
    <xf numFmtId="180" fontId="1" fillId="0" borderId="11" xfId="0" applyNumberFormat="1" applyFont="1" applyFill="1" applyBorder="1" applyAlignment="1" applyProtection="1">
      <alignment/>
      <protection locked="0"/>
    </xf>
    <xf numFmtId="180" fontId="1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180" fontId="1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180" fontId="1" fillId="0" borderId="15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180" fontId="1" fillId="0" borderId="17" xfId="0" applyNumberFormat="1" applyFont="1" applyFill="1" applyBorder="1" applyAlignment="1" applyProtection="1">
      <alignment/>
      <protection locked="0"/>
    </xf>
    <xf numFmtId="180" fontId="1" fillId="0" borderId="18" xfId="0" applyNumberFormat="1" applyFont="1" applyFill="1" applyBorder="1" applyAlignment="1" applyProtection="1">
      <alignment/>
      <protection locked="0"/>
    </xf>
    <xf numFmtId="180" fontId="1" fillId="0" borderId="16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0" fontId="3" fillId="0" borderId="17" xfId="0" applyNumberFormat="1" applyFont="1" applyFill="1" applyBorder="1" applyAlignment="1" applyProtection="1">
      <alignment/>
      <protection locked="0"/>
    </xf>
    <xf numFmtId="180" fontId="3" fillId="0" borderId="10" xfId="0" applyNumberFormat="1" applyFont="1" applyFill="1" applyBorder="1" applyAlignment="1" applyProtection="1">
      <alignment/>
      <protection locked="0"/>
    </xf>
    <xf numFmtId="180" fontId="3" fillId="0" borderId="18" xfId="0" applyNumberFormat="1" applyFont="1" applyFill="1" applyBorder="1" applyAlignment="1" applyProtection="1">
      <alignment/>
      <protection locked="0"/>
    </xf>
    <xf numFmtId="180" fontId="3" fillId="0" borderId="16" xfId="0" applyNumberFormat="1" applyFont="1" applyFill="1" applyBorder="1" applyAlignment="1" applyProtection="1">
      <alignment/>
      <protection locked="0"/>
    </xf>
    <xf numFmtId="180" fontId="3" fillId="0" borderId="16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 applyProtection="1">
      <alignment/>
      <protection locked="0"/>
    </xf>
    <xf numFmtId="180" fontId="1" fillId="0" borderId="20" xfId="0" applyNumberFormat="1" applyFont="1" applyFill="1" applyBorder="1" applyAlignment="1" applyProtection="1">
      <alignment/>
      <protection locked="0"/>
    </xf>
    <xf numFmtId="0" fontId="5" fillId="0" borderId="18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80" fontId="4" fillId="24" borderId="11" xfId="0" applyNumberFormat="1" applyFont="1" applyFill="1" applyBorder="1" applyAlignment="1">
      <alignment/>
    </xf>
    <xf numFmtId="180" fontId="4" fillId="24" borderId="12" xfId="0" applyNumberFormat="1" applyFont="1" applyFill="1" applyBorder="1" applyAlignment="1">
      <alignment/>
    </xf>
    <xf numFmtId="180" fontId="4" fillId="24" borderId="11" xfId="0" applyNumberFormat="1" applyFont="1" applyFill="1" applyBorder="1" applyAlignment="1" applyProtection="1">
      <alignment/>
      <protection locked="0"/>
    </xf>
    <xf numFmtId="180" fontId="4" fillId="24" borderId="16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1" fillId="0" borderId="10" xfId="0" applyNumberFormat="1" applyFont="1" applyFill="1" applyBorder="1" applyAlignment="1" applyProtection="1" quotePrefix="1">
      <alignment/>
      <protection locked="0"/>
    </xf>
    <xf numFmtId="49" fontId="8" fillId="0" borderId="10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80" fontId="14" fillId="0" borderId="10" xfId="0" applyNumberFormat="1" applyFont="1" applyBorder="1" applyAlignment="1">
      <alignment/>
    </xf>
    <xf numFmtId="180" fontId="1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wrapText="1"/>
    </xf>
    <xf numFmtId="180" fontId="8" fillId="0" borderId="10" xfId="0" applyNumberFormat="1" applyFont="1" applyBorder="1" applyAlignment="1" applyProtection="1">
      <alignment/>
      <protection locked="0"/>
    </xf>
    <xf numFmtId="180" fontId="8" fillId="0" borderId="10" xfId="0" applyNumberFormat="1" applyFont="1" applyBorder="1" applyAlignment="1">
      <alignment/>
    </xf>
    <xf numFmtId="180" fontId="17" fillId="0" borderId="10" xfId="0" applyNumberFormat="1" applyFont="1" applyBorder="1" applyAlignment="1" applyProtection="1">
      <alignment/>
      <protection locked="0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180" fontId="8" fillId="0" borderId="13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180" fontId="4" fillId="3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180" fontId="14" fillId="0" borderId="10" xfId="0" applyNumberFormat="1" applyFont="1" applyBorder="1" applyAlignment="1">
      <alignment wrapText="1"/>
    </xf>
    <xf numFmtId="180" fontId="14" fillId="0" borderId="10" xfId="0" applyNumberFormat="1" applyFont="1" applyBorder="1" applyAlignment="1" applyProtection="1">
      <alignment/>
      <protection locked="0"/>
    </xf>
    <xf numFmtId="49" fontId="14" fillId="30" borderId="10" xfId="0" applyNumberFormat="1" applyFont="1" applyFill="1" applyBorder="1" applyAlignment="1">
      <alignment horizontal="center" vertical="center"/>
    </xf>
    <xf numFmtId="180" fontId="14" fillId="30" borderId="10" xfId="0" applyNumberFormat="1" applyFont="1" applyFill="1" applyBorder="1" applyAlignment="1">
      <alignment/>
    </xf>
    <xf numFmtId="180" fontId="14" fillId="30" borderId="10" xfId="0" applyNumberFormat="1" applyFont="1" applyFill="1" applyBorder="1" applyAlignment="1">
      <alignment vertical="center"/>
    </xf>
    <xf numFmtId="0" fontId="14" fillId="30" borderId="10" xfId="0" applyFont="1" applyFill="1" applyBorder="1" applyAlignment="1">
      <alignment wrapText="1"/>
    </xf>
    <xf numFmtId="49" fontId="18" fillId="30" borderId="10" xfId="0" applyNumberFormat="1" applyFont="1" applyFill="1" applyBorder="1" applyAlignment="1">
      <alignment horizontal="center" vertical="center"/>
    </xf>
    <xf numFmtId="180" fontId="18" fillId="30" borderId="10" xfId="0" applyNumberFormat="1" applyFont="1" applyFill="1" applyBorder="1" applyAlignment="1">
      <alignment/>
    </xf>
    <xf numFmtId="180" fontId="18" fillId="30" borderId="10" xfId="0" applyNumberFormat="1" applyFont="1" applyFill="1" applyBorder="1" applyAlignment="1">
      <alignment vertical="center"/>
    </xf>
    <xf numFmtId="0" fontId="19" fillId="30" borderId="0" xfId="0" applyFont="1" applyFill="1" applyAlignment="1">
      <alignment/>
    </xf>
    <xf numFmtId="0" fontId="18" fillId="30" borderId="10" xfId="0" applyFont="1" applyFill="1" applyBorder="1" applyAlignment="1">
      <alignment horizontal="center" wrapText="1"/>
    </xf>
    <xf numFmtId="0" fontId="20" fillId="30" borderId="0" xfId="0" applyFont="1" applyFill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180" fontId="21" fillId="0" borderId="10" xfId="0" applyNumberFormat="1" applyFont="1" applyBorder="1" applyAlignment="1">
      <alignment/>
    </xf>
    <xf numFmtId="180" fontId="18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3" fillId="0" borderId="0" xfId="0" applyFont="1" applyAlignment="1">
      <alignment/>
    </xf>
    <xf numFmtId="0" fontId="3" fillId="30" borderId="10" xfId="0" applyFont="1" applyFill="1" applyBorder="1" applyAlignment="1">
      <alignment/>
    </xf>
    <xf numFmtId="0" fontId="3" fillId="30" borderId="10" xfId="0" applyFont="1" applyFill="1" applyBorder="1" applyAlignment="1" quotePrefix="1">
      <alignment horizontal="center"/>
    </xf>
    <xf numFmtId="180" fontId="0" fillId="0" borderId="0" xfId="0" applyNumberFormat="1" applyFill="1" applyAlignment="1">
      <alignment/>
    </xf>
    <xf numFmtId="0" fontId="8" fillId="0" borderId="0" xfId="0" applyFont="1" applyAlignment="1">
      <alignment wrapText="1"/>
    </xf>
    <xf numFmtId="180" fontId="1" fillId="31" borderId="11" xfId="0" applyNumberFormat="1" applyFont="1" applyFill="1" applyBorder="1" applyAlignment="1" applyProtection="1">
      <alignment/>
      <protection locked="0"/>
    </xf>
    <xf numFmtId="180" fontId="1" fillId="31" borderId="10" xfId="0" applyNumberFormat="1" applyFont="1" applyFill="1" applyBorder="1" applyAlignment="1" applyProtection="1">
      <alignment/>
      <protection locked="0"/>
    </xf>
    <xf numFmtId="180" fontId="1" fillId="32" borderId="12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="60" workbookViewId="0" topLeftCell="A26">
      <selection activeCell="E51" sqref="E51"/>
    </sheetView>
  </sheetViews>
  <sheetFormatPr defaultColWidth="9.00390625" defaultRowHeight="12.75"/>
  <cols>
    <col min="1" max="1" width="13.625" style="58" customWidth="1"/>
    <col min="2" max="2" width="57.00390625" style="57" customWidth="1"/>
    <col min="3" max="3" width="12.00390625" style="56" customWidth="1"/>
    <col min="4" max="4" width="12.25390625" style="56" customWidth="1"/>
    <col min="5" max="5" width="11.375" style="56" bestFit="1" customWidth="1"/>
    <col min="6" max="6" width="10.125" style="56" customWidth="1"/>
  </cols>
  <sheetData>
    <row r="1" spans="1:7" ht="20.25">
      <c r="A1" s="114" t="s">
        <v>141</v>
      </c>
      <c r="B1" s="115"/>
      <c r="C1" s="115"/>
      <c r="D1" s="115"/>
      <c r="E1" s="115"/>
      <c r="F1" s="115"/>
      <c r="G1" s="115"/>
    </row>
    <row r="3" spans="1:6" ht="94.5">
      <c r="A3" s="60" t="s">
        <v>0</v>
      </c>
      <c r="B3" s="63" t="s">
        <v>1</v>
      </c>
      <c r="C3" s="63" t="s">
        <v>117</v>
      </c>
      <c r="D3" s="63" t="s">
        <v>116</v>
      </c>
      <c r="E3" s="63" t="s">
        <v>115</v>
      </c>
      <c r="F3" s="63" t="s">
        <v>119</v>
      </c>
    </row>
    <row r="4" spans="1:6" s="61" customFormat="1" ht="13.5">
      <c r="A4" s="60" t="s">
        <v>3</v>
      </c>
      <c r="B4" s="62" t="s">
        <v>6</v>
      </c>
      <c r="C4" s="60" t="s">
        <v>4</v>
      </c>
      <c r="D4" s="60"/>
      <c r="E4" s="60" t="s">
        <v>5</v>
      </c>
      <c r="F4" s="60" t="s">
        <v>51</v>
      </c>
    </row>
    <row r="5" spans="1:6" s="61" customFormat="1" ht="15.75">
      <c r="A5" s="66"/>
      <c r="B5" s="67" t="s">
        <v>50</v>
      </c>
      <c r="C5" s="66"/>
      <c r="D5" s="66"/>
      <c r="E5" s="66"/>
      <c r="F5" s="66"/>
    </row>
    <row r="6" spans="1:6" ht="27" customHeight="1">
      <c r="A6" s="68" t="s">
        <v>49</v>
      </c>
      <c r="B6" s="69" t="s">
        <v>48</v>
      </c>
      <c r="C6" s="70">
        <f>C7+C10</f>
        <v>7700</v>
      </c>
      <c r="D6" s="70">
        <f>D7+D10</f>
        <v>12810</v>
      </c>
      <c r="E6" s="70">
        <f>E7+E10</f>
        <v>7441.7</v>
      </c>
      <c r="F6" s="71">
        <f aca="true" t="shared" si="0" ref="F6:F13">IF(D6=0,0,(ROUND((E6/D6)*100,1)))</f>
        <v>58.1</v>
      </c>
    </row>
    <row r="7" spans="1:6" ht="30.75">
      <c r="A7" s="68" t="s">
        <v>47</v>
      </c>
      <c r="B7" s="69" t="s">
        <v>46</v>
      </c>
      <c r="C7" s="70">
        <f>C8+C9</f>
        <v>7700</v>
      </c>
      <c r="D7" s="70">
        <f>D8+D9</f>
        <v>12810</v>
      </c>
      <c r="E7" s="70">
        <f>E8+E9</f>
        <v>7441.7</v>
      </c>
      <c r="F7" s="71">
        <f t="shared" si="0"/>
        <v>58.1</v>
      </c>
    </row>
    <row r="8" spans="1:6" ht="15">
      <c r="A8" s="66" t="s">
        <v>45</v>
      </c>
      <c r="B8" s="72" t="s">
        <v>68</v>
      </c>
      <c r="C8" s="73">
        <v>7700</v>
      </c>
      <c r="D8" s="73">
        <v>12793</v>
      </c>
      <c r="E8" s="73">
        <v>7424.3</v>
      </c>
      <c r="F8" s="71">
        <f t="shared" si="0"/>
        <v>58</v>
      </c>
    </row>
    <row r="9" spans="1:6" ht="32.25" customHeight="1">
      <c r="A9" s="66" t="s">
        <v>44</v>
      </c>
      <c r="B9" s="72" t="s">
        <v>69</v>
      </c>
      <c r="C9" s="73"/>
      <c r="D9" s="73">
        <v>17</v>
      </c>
      <c r="E9" s="73">
        <v>17.4</v>
      </c>
      <c r="F9" s="71">
        <f t="shared" si="0"/>
        <v>102.4</v>
      </c>
    </row>
    <row r="10" spans="1:6" s="64" customFormat="1" ht="15" hidden="1">
      <c r="A10" s="68"/>
      <c r="B10" s="69"/>
      <c r="C10" s="88"/>
      <c r="D10" s="88"/>
      <c r="E10" s="88"/>
      <c r="F10" s="71">
        <f t="shared" si="0"/>
        <v>0</v>
      </c>
    </row>
    <row r="11" spans="1:6" s="64" customFormat="1" ht="46.5">
      <c r="A11" s="68" t="s">
        <v>132</v>
      </c>
      <c r="B11" s="69" t="s">
        <v>133</v>
      </c>
      <c r="C11" s="88">
        <v>0</v>
      </c>
      <c r="D11" s="88">
        <v>99.8</v>
      </c>
      <c r="E11" s="88">
        <v>197.7</v>
      </c>
      <c r="F11" s="71">
        <f t="shared" si="0"/>
        <v>198.1</v>
      </c>
    </row>
    <row r="12" spans="1:6" ht="15">
      <c r="A12" s="68" t="s">
        <v>43</v>
      </c>
      <c r="B12" s="69" t="s">
        <v>42</v>
      </c>
      <c r="C12" s="70">
        <f>C13+C16</f>
        <v>0</v>
      </c>
      <c r="D12" s="70">
        <f>D13+D16</f>
        <v>117</v>
      </c>
      <c r="E12" s="70">
        <f>E13+E16</f>
        <v>147</v>
      </c>
      <c r="F12" s="71">
        <f t="shared" si="0"/>
        <v>125.6</v>
      </c>
    </row>
    <row r="13" spans="1:6" ht="30.75">
      <c r="A13" s="68" t="s">
        <v>41</v>
      </c>
      <c r="B13" s="69" t="s">
        <v>70</v>
      </c>
      <c r="C13" s="70">
        <v>0</v>
      </c>
      <c r="D13" s="70">
        <f>D15+D14</f>
        <v>62</v>
      </c>
      <c r="E13" s="70">
        <f>E15+E14</f>
        <v>63.3</v>
      </c>
      <c r="F13" s="71">
        <f t="shared" si="0"/>
        <v>102.1</v>
      </c>
    </row>
    <row r="14" spans="1:6" ht="15" hidden="1">
      <c r="A14" s="66"/>
      <c r="B14" s="72"/>
      <c r="C14" s="74"/>
      <c r="D14" s="74"/>
      <c r="E14" s="74"/>
      <c r="F14" s="71"/>
    </row>
    <row r="15" spans="1:6" ht="30.75">
      <c r="A15" s="66" t="s">
        <v>58</v>
      </c>
      <c r="B15" s="72" t="s">
        <v>59</v>
      </c>
      <c r="C15" s="75">
        <v>0</v>
      </c>
      <c r="D15" s="75">
        <v>62</v>
      </c>
      <c r="E15" s="75">
        <v>63.3</v>
      </c>
      <c r="F15" s="71">
        <f aca="true" t="shared" si="1" ref="F15:F20">IF(D15=0,0,(ROUND((E15/D15)*100,1)))</f>
        <v>102.1</v>
      </c>
    </row>
    <row r="16" spans="1:6" ht="15">
      <c r="A16" s="66" t="s">
        <v>40</v>
      </c>
      <c r="B16" s="72" t="s">
        <v>39</v>
      </c>
      <c r="C16" s="75">
        <v>0</v>
      </c>
      <c r="D16" s="75">
        <v>55</v>
      </c>
      <c r="E16" s="75">
        <v>83.7</v>
      </c>
      <c r="F16" s="71">
        <f t="shared" si="1"/>
        <v>152.2</v>
      </c>
    </row>
    <row r="17" spans="1:6" s="98" customFormat="1" ht="15">
      <c r="A17" s="89"/>
      <c r="B17" s="92" t="s">
        <v>38</v>
      </c>
      <c r="C17" s="90">
        <f>C6+C12+C11</f>
        <v>7700</v>
      </c>
      <c r="D17" s="90">
        <f>D6+D12+D11</f>
        <v>13026.8</v>
      </c>
      <c r="E17" s="90">
        <f>E6+E12+E11</f>
        <v>7786.4</v>
      </c>
      <c r="F17" s="91">
        <f t="shared" si="1"/>
        <v>59.8</v>
      </c>
    </row>
    <row r="18" spans="1:6" ht="15">
      <c r="A18" s="68" t="s">
        <v>37</v>
      </c>
      <c r="B18" s="69" t="s">
        <v>36</v>
      </c>
      <c r="C18" s="70">
        <f>C19+C22+C26+C29</f>
        <v>20423</v>
      </c>
      <c r="D18" s="70">
        <f>D19+D22+D26+D29</f>
        <v>34555</v>
      </c>
      <c r="E18" s="70">
        <f>E19+E22+E26+E29</f>
        <v>34506.200000000004</v>
      </c>
      <c r="F18" s="71">
        <f t="shared" si="1"/>
        <v>99.9</v>
      </c>
    </row>
    <row r="19" spans="1:6" s="103" customFormat="1" ht="36.75">
      <c r="A19" s="99" t="s">
        <v>35</v>
      </c>
      <c r="B19" s="100" t="s">
        <v>120</v>
      </c>
      <c r="C19" s="101">
        <f>C20+C21</f>
        <v>2349.4</v>
      </c>
      <c r="D19" s="101">
        <f>D20+D21</f>
        <v>2349.4</v>
      </c>
      <c r="E19" s="101">
        <f>E20+E21</f>
        <v>2349.4</v>
      </c>
      <c r="F19" s="102">
        <f t="shared" si="1"/>
        <v>100</v>
      </c>
    </row>
    <row r="20" spans="1:6" ht="15">
      <c r="A20" s="66" t="s">
        <v>34</v>
      </c>
      <c r="B20" s="72" t="s">
        <v>55</v>
      </c>
      <c r="C20" s="73">
        <v>2349.4</v>
      </c>
      <c r="D20" s="73">
        <v>2349.4</v>
      </c>
      <c r="E20" s="73">
        <v>2349.4</v>
      </c>
      <c r="F20" s="71">
        <f t="shared" si="1"/>
        <v>100</v>
      </c>
    </row>
    <row r="21" spans="1:6" ht="11.25" customHeight="1">
      <c r="A21" s="76"/>
      <c r="B21" s="77"/>
      <c r="C21" s="78"/>
      <c r="D21" s="78"/>
      <c r="E21" s="78"/>
      <c r="F21" s="71"/>
    </row>
    <row r="22" spans="1:6" s="104" customFormat="1" ht="36" customHeight="1">
      <c r="A22" s="99" t="s">
        <v>33</v>
      </c>
      <c r="B22" s="100" t="s">
        <v>82</v>
      </c>
      <c r="C22" s="101">
        <f>C23+C24+C25</f>
        <v>10970.4</v>
      </c>
      <c r="D22" s="101">
        <f>D23+D24+D25</f>
        <v>11395.5</v>
      </c>
      <c r="E22" s="101">
        <f>E23+E24+E25</f>
        <v>11395.5</v>
      </c>
      <c r="F22" s="102">
        <f aca="true" t="shared" si="2" ref="F22:F27">IF(D22=0,0,(ROUND((E22/D22)*100,1)))</f>
        <v>100</v>
      </c>
    </row>
    <row r="23" spans="1:6" s="83" customFormat="1" ht="32.25" customHeight="1">
      <c r="A23" s="66" t="s">
        <v>56</v>
      </c>
      <c r="B23" s="77" t="s">
        <v>83</v>
      </c>
      <c r="C23" s="74">
        <v>10101.1</v>
      </c>
      <c r="D23" s="74">
        <v>10526.2</v>
      </c>
      <c r="E23" s="74">
        <v>10526.2</v>
      </c>
      <c r="F23" s="71">
        <f t="shared" si="2"/>
        <v>100</v>
      </c>
    </row>
    <row r="24" spans="1:6" s="83" customFormat="1" ht="39" customHeight="1">
      <c r="A24" s="66" t="s">
        <v>57</v>
      </c>
      <c r="B24" s="77" t="s">
        <v>84</v>
      </c>
      <c r="C24" s="74">
        <v>869.3</v>
      </c>
      <c r="D24" s="74">
        <v>869.3</v>
      </c>
      <c r="E24" s="74">
        <v>869.3</v>
      </c>
      <c r="F24" s="71">
        <f t="shared" si="2"/>
        <v>100</v>
      </c>
    </row>
    <row r="25" spans="1:6" s="83" customFormat="1" ht="49.5" customHeight="1" hidden="1">
      <c r="A25" s="66"/>
      <c r="B25" s="77"/>
      <c r="C25" s="74"/>
      <c r="D25" s="74"/>
      <c r="E25" s="74"/>
      <c r="F25" s="71">
        <f t="shared" si="2"/>
        <v>0</v>
      </c>
    </row>
    <row r="26" spans="1:6" s="106" customFormat="1" ht="39" customHeight="1">
      <c r="A26" s="99" t="s">
        <v>85</v>
      </c>
      <c r="B26" s="105" t="s">
        <v>86</v>
      </c>
      <c r="C26" s="101">
        <f>C27+C28</f>
        <v>2086.2</v>
      </c>
      <c r="D26" s="101">
        <f>D27+D28</f>
        <v>2887.2</v>
      </c>
      <c r="E26" s="101">
        <f>E27</f>
        <v>2887.2</v>
      </c>
      <c r="F26" s="102">
        <f t="shared" si="2"/>
        <v>100</v>
      </c>
    </row>
    <row r="27" spans="1:6" s="83" customFormat="1" ht="63" customHeight="1">
      <c r="A27" s="66" t="s">
        <v>87</v>
      </c>
      <c r="B27" s="77" t="s">
        <v>88</v>
      </c>
      <c r="C27" s="74">
        <v>2086.2</v>
      </c>
      <c r="D27" s="74">
        <v>2887.2</v>
      </c>
      <c r="E27" s="74">
        <v>2887.2</v>
      </c>
      <c r="F27" s="71">
        <f t="shared" si="2"/>
        <v>100</v>
      </c>
    </row>
    <row r="28" spans="1:6" s="83" customFormat="1" ht="19.5" customHeight="1">
      <c r="A28" s="66"/>
      <c r="B28" s="77"/>
      <c r="C28" s="74"/>
      <c r="D28" s="74"/>
      <c r="E28" s="74"/>
      <c r="F28" s="71"/>
    </row>
    <row r="29" spans="1:6" s="106" customFormat="1" ht="43.5" customHeight="1">
      <c r="A29" s="99" t="s">
        <v>89</v>
      </c>
      <c r="B29" s="105" t="s">
        <v>90</v>
      </c>
      <c r="C29" s="101">
        <f>C37+C38+C41+C42+C45+C40+C47+C44+C46</f>
        <v>5017</v>
      </c>
      <c r="D29" s="101">
        <f>D37+D38+D41+D42+D45+D40+D47+D44+D46</f>
        <v>17922.9</v>
      </c>
      <c r="E29" s="101">
        <f>E37+E38+E41+E42+E45+E40+E47+E44+E46</f>
        <v>17874.100000000006</v>
      </c>
      <c r="F29" s="102">
        <f aca="true" t="shared" si="3" ref="F29:F50">IF(D29=0,0,(ROUND((E29/D29)*100,1)))</f>
        <v>99.7</v>
      </c>
    </row>
    <row r="30" spans="1:6" ht="100.5" customHeight="1" hidden="1">
      <c r="A30" s="66"/>
      <c r="B30" s="72"/>
      <c r="C30" s="73"/>
      <c r="D30" s="73"/>
      <c r="E30" s="73"/>
      <c r="F30" s="71">
        <f t="shared" si="3"/>
        <v>0</v>
      </c>
    </row>
    <row r="31" spans="1:6" ht="15" hidden="1">
      <c r="A31" s="66"/>
      <c r="B31" s="72"/>
      <c r="C31" s="73"/>
      <c r="D31" s="73"/>
      <c r="E31" s="73"/>
      <c r="F31" s="71">
        <f t="shared" si="3"/>
        <v>0</v>
      </c>
    </row>
    <row r="32" spans="1:6" ht="15" hidden="1">
      <c r="A32" s="66"/>
      <c r="B32" s="72"/>
      <c r="C32" s="73"/>
      <c r="D32" s="73"/>
      <c r="E32" s="73"/>
      <c r="F32" s="71">
        <f t="shared" si="3"/>
        <v>0</v>
      </c>
    </row>
    <row r="33" spans="1:6" ht="15" hidden="1">
      <c r="A33" s="76"/>
      <c r="B33" s="77"/>
      <c r="C33" s="73"/>
      <c r="D33" s="73"/>
      <c r="E33" s="73"/>
      <c r="F33" s="71">
        <f t="shared" si="3"/>
        <v>0</v>
      </c>
    </row>
    <row r="34" spans="1:6" ht="15" hidden="1">
      <c r="A34" s="76"/>
      <c r="B34" s="77"/>
      <c r="C34" s="73"/>
      <c r="D34" s="73"/>
      <c r="E34" s="73"/>
      <c r="F34" s="71">
        <f t="shared" si="3"/>
        <v>0</v>
      </c>
    </row>
    <row r="35" spans="1:6" ht="15" hidden="1">
      <c r="A35" s="76"/>
      <c r="B35" s="77"/>
      <c r="C35" s="73"/>
      <c r="D35" s="73"/>
      <c r="E35" s="73"/>
      <c r="F35" s="71">
        <f t="shared" si="3"/>
        <v>0</v>
      </c>
    </row>
    <row r="36" spans="1:6" ht="15" hidden="1">
      <c r="A36" s="76"/>
      <c r="B36" s="77"/>
      <c r="C36" s="73"/>
      <c r="D36" s="73"/>
      <c r="E36" s="73"/>
      <c r="F36" s="71">
        <f t="shared" si="3"/>
        <v>0</v>
      </c>
    </row>
    <row r="37" spans="1:6" ht="46.5">
      <c r="A37" s="76" t="s">
        <v>94</v>
      </c>
      <c r="B37" s="77" t="s">
        <v>121</v>
      </c>
      <c r="C37" s="73">
        <v>0</v>
      </c>
      <c r="D37" s="73">
        <v>2016.1</v>
      </c>
      <c r="E37" s="73">
        <v>2016.1</v>
      </c>
      <c r="F37" s="71">
        <f t="shared" si="3"/>
        <v>100</v>
      </c>
    </row>
    <row r="38" spans="1:6" ht="62.25">
      <c r="A38" s="76" t="s">
        <v>95</v>
      </c>
      <c r="B38" s="77" t="s">
        <v>96</v>
      </c>
      <c r="C38" s="73">
        <v>21.7</v>
      </c>
      <c r="D38" s="73">
        <v>29.9</v>
      </c>
      <c r="E38" s="73">
        <v>29.9</v>
      </c>
      <c r="F38" s="71">
        <f t="shared" si="3"/>
        <v>100</v>
      </c>
    </row>
    <row r="39" spans="1:6" ht="15" hidden="1">
      <c r="A39" s="76"/>
      <c r="B39" s="77"/>
      <c r="C39" s="73"/>
      <c r="D39" s="73"/>
      <c r="E39" s="73"/>
      <c r="F39" s="71">
        <f t="shared" si="3"/>
        <v>0</v>
      </c>
    </row>
    <row r="40" spans="1:6" ht="65.25" customHeight="1">
      <c r="A40" s="76" t="s">
        <v>135</v>
      </c>
      <c r="B40" s="77" t="s">
        <v>136</v>
      </c>
      <c r="C40" s="73">
        <v>0</v>
      </c>
      <c r="D40" s="73">
        <v>203.2</v>
      </c>
      <c r="E40" s="73">
        <v>203.2</v>
      </c>
      <c r="F40" s="71">
        <f t="shared" si="3"/>
        <v>100</v>
      </c>
    </row>
    <row r="41" spans="1:6" ht="47.25" customHeight="1">
      <c r="A41" s="76" t="s">
        <v>91</v>
      </c>
      <c r="B41" s="77" t="s">
        <v>93</v>
      </c>
      <c r="C41" s="73">
        <v>4913.6</v>
      </c>
      <c r="D41" s="73">
        <v>4913.6</v>
      </c>
      <c r="E41" s="73">
        <v>4913.6</v>
      </c>
      <c r="F41" s="71">
        <f t="shared" si="3"/>
        <v>100</v>
      </c>
    </row>
    <row r="42" spans="1:6" ht="15" hidden="1">
      <c r="A42" s="76"/>
      <c r="B42" s="77"/>
      <c r="C42" s="73"/>
      <c r="D42" s="73"/>
      <c r="E42" s="73"/>
      <c r="F42" s="71">
        <f t="shared" si="3"/>
        <v>0</v>
      </c>
    </row>
    <row r="43" spans="1:6" ht="14.25" customHeight="1" hidden="1">
      <c r="A43" s="76"/>
      <c r="B43" s="77"/>
      <c r="C43" s="73"/>
      <c r="D43" s="73"/>
      <c r="E43" s="73"/>
      <c r="F43" s="71">
        <f t="shared" si="3"/>
        <v>0</v>
      </c>
    </row>
    <row r="44" spans="1:6" ht="45.75" customHeight="1">
      <c r="A44" s="76" t="s">
        <v>139</v>
      </c>
      <c r="B44" s="110" t="s">
        <v>140</v>
      </c>
      <c r="C44" s="73">
        <v>0</v>
      </c>
      <c r="D44" s="73">
        <v>2.9</v>
      </c>
      <c r="E44" s="73">
        <v>2.9</v>
      </c>
      <c r="F44" s="71">
        <f t="shared" si="3"/>
        <v>100</v>
      </c>
    </row>
    <row r="45" spans="1:6" ht="15">
      <c r="A45" s="66" t="s">
        <v>92</v>
      </c>
      <c r="B45" s="72" t="s">
        <v>118</v>
      </c>
      <c r="C45" s="73">
        <v>81.7</v>
      </c>
      <c r="D45" s="73">
        <v>9594.1</v>
      </c>
      <c r="E45" s="73">
        <v>9548.3</v>
      </c>
      <c r="F45" s="71">
        <f t="shared" si="3"/>
        <v>99.5</v>
      </c>
    </row>
    <row r="46" spans="1:6" ht="47.25" customHeight="1">
      <c r="A46" s="66" t="s">
        <v>134</v>
      </c>
      <c r="B46" s="72" t="s">
        <v>137</v>
      </c>
      <c r="C46" s="73">
        <v>0</v>
      </c>
      <c r="D46" s="73">
        <v>379.1</v>
      </c>
      <c r="E46" s="73">
        <v>378.9</v>
      </c>
      <c r="F46" s="71">
        <f t="shared" si="3"/>
        <v>99.9</v>
      </c>
    </row>
    <row r="47" spans="1:6" ht="47.25" customHeight="1">
      <c r="A47" s="66" t="s">
        <v>142</v>
      </c>
      <c r="B47" s="72" t="s">
        <v>143</v>
      </c>
      <c r="C47" s="73">
        <v>0</v>
      </c>
      <c r="D47" s="73">
        <v>784</v>
      </c>
      <c r="E47" s="73">
        <v>781.2</v>
      </c>
      <c r="F47" s="71">
        <f t="shared" si="3"/>
        <v>99.6</v>
      </c>
    </row>
    <row r="48" spans="1:6" s="96" customFormat="1" ht="36.75">
      <c r="A48" s="93"/>
      <c r="B48" s="97" t="s">
        <v>97</v>
      </c>
      <c r="C48" s="94">
        <f>C17+C18</f>
        <v>28123</v>
      </c>
      <c r="D48" s="94">
        <f>D17+D18</f>
        <v>47581.8</v>
      </c>
      <c r="E48" s="94">
        <f>E17+E18</f>
        <v>42292.600000000006</v>
      </c>
      <c r="F48" s="95">
        <f t="shared" si="3"/>
        <v>88.9</v>
      </c>
    </row>
    <row r="49" spans="1:6" ht="24" customHeight="1">
      <c r="A49" s="79"/>
      <c r="B49" s="80" t="s">
        <v>31</v>
      </c>
      <c r="C49" s="70">
        <f>C50+C51</f>
        <v>1060</v>
      </c>
      <c r="D49" s="70">
        <f>D50+D51</f>
        <v>1060</v>
      </c>
      <c r="E49" s="70">
        <f>E50+E51</f>
        <v>803.2</v>
      </c>
      <c r="F49" s="71">
        <f t="shared" si="3"/>
        <v>75.8</v>
      </c>
    </row>
    <row r="50" spans="1:6" ht="24" customHeight="1">
      <c r="A50" s="66" t="s">
        <v>30</v>
      </c>
      <c r="B50" s="72" t="s">
        <v>29</v>
      </c>
      <c r="C50" s="73">
        <v>1060</v>
      </c>
      <c r="D50" s="73">
        <v>1060</v>
      </c>
      <c r="E50" s="73">
        <v>803.2</v>
      </c>
      <c r="F50" s="71">
        <f t="shared" si="3"/>
        <v>75.8</v>
      </c>
    </row>
    <row r="51" spans="1:6" ht="15">
      <c r="A51" s="62"/>
      <c r="B51" s="84"/>
      <c r="C51" s="85"/>
      <c r="D51" s="85"/>
      <c r="E51" s="85"/>
      <c r="F51" s="71"/>
    </row>
    <row r="52" spans="1:6" ht="27" customHeight="1">
      <c r="A52" s="62"/>
      <c r="B52" s="86" t="s">
        <v>28</v>
      </c>
      <c r="C52" s="87">
        <f>C48+C49</f>
        <v>29183</v>
      </c>
      <c r="D52" s="87">
        <f>D48+D49</f>
        <v>48641.8</v>
      </c>
      <c r="E52" s="87">
        <f>E48+E49</f>
        <v>43095.8</v>
      </c>
      <c r="F52" s="71">
        <f>IF(D52=0,0,(ROUND((E52/D52)*100,1)))</f>
        <v>88.6</v>
      </c>
    </row>
    <row r="53" spans="3:6" ht="13.5">
      <c r="C53" s="59"/>
      <c r="D53" s="59"/>
      <c r="E53" s="59"/>
      <c r="F53" s="59"/>
    </row>
    <row r="54" spans="3:6" ht="13.5">
      <c r="C54" s="59"/>
      <c r="D54" s="59"/>
      <c r="E54" s="59"/>
      <c r="F54" s="59"/>
    </row>
    <row r="55" spans="1:6" ht="13.5">
      <c r="A55"/>
      <c r="B55"/>
      <c r="C55" s="59"/>
      <c r="D55" s="59"/>
      <c r="E55" s="59"/>
      <c r="F55" s="59"/>
    </row>
    <row r="56" spans="1:6" ht="13.5">
      <c r="A56"/>
      <c r="B56"/>
      <c r="C56" s="59"/>
      <c r="D56" s="59"/>
      <c r="E56" s="59"/>
      <c r="F56" s="59"/>
    </row>
    <row r="57" spans="1:6" ht="13.5">
      <c r="A57"/>
      <c r="B57"/>
      <c r="C57" s="59"/>
      <c r="D57" s="59"/>
      <c r="E57" s="59"/>
      <c r="F57" s="59"/>
    </row>
    <row r="58" spans="1:6" ht="13.5">
      <c r="A58"/>
      <c r="B58"/>
      <c r="C58" s="59"/>
      <c r="D58" s="59"/>
      <c r="E58" s="59"/>
      <c r="F58" s="59"/>
    </row>
    <row r="59" spans="1:6" ht="13.5">
      <c r="A59"/>
      <c r="B59"/>
      <c r="C59" s="59"/>
      <c r="D59" s="59"/>
      <c r="E59" s="59"/>
      <c r="F59" s="59"/>
    </row>
    <row r="60" spans="1:6" ht="13.5">
      <c r="A60"/>
      <c r="B60"/>
      <c r="C60" s="59"/>
      <c r="D60" s="59"/>
      <c r="E60" s="59"/>
      <c r="F60" s="59"/>
    </row>
    <row r="61" spans="1:6" ht="13.5">
      <c r="A61"/>
      <c r="B61"/>
      <c r="C61" s="59"/>
      <c r="D61" s="59"/>
      <c r="E61" s="59"/>
      <c r="F61" s="59"/>
    </row>
    <row r="62" spans="1:6" ht="13.5">
      <c r="A62"/>
      <c r="B62"/>
      <c r="C62" s="59"/>
      <c r="D62" s="59"/>
      <c r="E62" s="59"/>
      <c r="F62" s="59"/>
    </row>
    <row r="63" spans="1:6" ht="13.5">
      <c r="A63"/>
      <c r="B63"/>
      <c r="C63" s="59"/>
      <c r="D63" s="59"/>
      <c r="E63" s="59"/>
      <c r="F63" s="59"/>
    </row>
    <row r="64" spans="1:6" ht="13.5">
      <c r="A64"/>
      <c r="B64"/>
      <c r="C64" s="59"/>
      <c r="D64" s="59"/>
      <c r="E64" s="59"/>
      <c r="F64" s="59"/>
    </row>
    <row r="65" spans="1:6" ht="13.5">
      <c r="A65"/>
      <c r="B65"/>
      <c r="C65" s="59"/>
      <c r="D65" s="59"/>
      <c r="E65" s="59"/>
      <c r="F65" s="59"/>
    </row>
    <row r="66" spans="1:6" ht="13.5">
      <c r="A66"/>
      <c r="B66"/>
      <c r="C66" s="59"/>
      <c r="D66" s="59"/>
      <c r="E66" s="59"/>
      <c r="F66" s="59"/>
    </row>
    <row r="67" spans="1:6" ht="13.5">
      <c r="A67"/>
      <c r="B67"/>
      <c r="C67" s="59"/>
      <c r="D67" s="59"/>
      <c r="E67" s="59"/>
      <c r="F67" s="59"/>
    </row>
    <row r="68" spans="1:6" ht="13.5">
      <c r="A68"/>
      <c r="B68"/>
      <c r="C68" s="59"/>
      <c r="D68" s="59"/>
      <c r="E68" s="59"/>
      <c r="F68" s="59"/>
    </row>
    <row r="69" spans="1:6" ht="13.5">
      <c r="A69"/>
      <c r="B69"/>
      <c r="C69" s="59"/>
      <c r="D69" s="59"/>
      <c r="E69" s="59"/>
      <c r="F69" s="59"/>
    </row>
    <row r="70" spans="1:6" ht="13.5">
      <c r="A70"/>
      <c r="B70"/>
      <c r="C70" s="59"/>
      <c r="D70" s="59"/>
      <c r="E70" s="59"/>
      <c r="F70" s="59"/>
    </row>
    <row r="71" spans="1:6" ht="13.5">
      <c r="A71"/>
      <c r="B71"/>
      <c r="C71" s="59"/>
      <c r="D71" s="59"/>
      <c r="E71" s="59"/>
      <c r="F71" s="59"/>
    </row>
    <row r="72" spans="1:6" ht="13.5">
      <c r="A72"/>
      <c r="B72"/>
      <c r="C72" s="59"/>
      <c r="D72" s="59"/>
      <c r="E72" s="59"/>
      <c r="F72" s="59"/>
    </row>
    <row r="73" spans="1:6" ht="13.5">
      <c r="A73"/>
      <c r="B73"/>
      <c r="C73" s="59"/>
      <c r="D73" s="59"/>
      <c r="E73" s="59"/>
      <c r="F73" s="59"/>
    </row>
    <row r="74" spans="1:6" ht="13.5">
      <c r="A74"/>
      <c r="B74"/>
      <c r="C74" s="59"/>
      <c r="D74" s="59"/>
      <c r="E74" s="59"/>
      <c r="F74" s="59"/>
    </row>
    <row r="75" spans="1:6" ht="13.5">
      <c r="A75"/>
      <c r="B75"/>
      <c r="C75" s="59"/>
      <c r="D75" s="59"/>
      <c r="E75" s="59"/>
      <c r="F75" s="59"/>
    </row>
    <row r="76" spans="1:6" ht="13.5">
      <c r="A76"/>
      <c r="B76"/>
      <c r="C76" s="59"/>
      <c r="D76" s="59"/>
      <c r="E76" s="59"/>
      <c r="F76" s="59"/>
    </row>
    <row r="77" spans="1:6" ht="13.5">
      <c r="A77"/>
      <c r="B77"/>
      <c r="C77" s="59"/>
      <c r="D77" s="59"/>
      <c r="E77" s="59"/>
      <c r="F77" s="59"/>
    </row>
    <row r="78" spans="1:6" ht="13.5">
      <c r="A78"/>
      <c r="B78"/>
      <c r="C78" s="59"/>
      <c r="D78" s="59"/>
      <c r="E78" s="59"/>
      <c r="F78" s="59"/>
    </row>
    <row r="79" spans="1:6" ht="13.5">
      <c r="A79"/>
      <c r="B79"/>
      <c r="C79" s="59"/>
      <c r="D79" s="59"/>
      <c r="E79" s="59"/>
      <c r="F79" s="59"/>
    </row>
    <row r="80" spans="1:6" ht="13.5">
      <c r="A80"/>
      <c r="B80"/>
      <c r="C80" s="59"/>
      <c r="D80" s="59"/>
      <c r="E80" s="59"/>
      <c r="F80" s="59"/>
    </row>
    <row r="81" spans="1:6" ht="13.5">
      <c r="A81"/>
      <c r="B81"/>
      <c r="C81" s="59"/>
      <c r="D81" s="59"/>
      <c r="E81" s="59"/>
      <c r="F81" s="59"/>
    </row>
    <row r="82" spans="1:6" ht="13.5">
      <c r="A82"/>
      <c r="B82"/>
      <c r="C82" s="59"/>
      <c r="D82" s="59"/>
      <c r="E82" s="59"/>
      <c r="F82" s="59"/>
    </row>
    <row r="83" spans="1:6" ht="13.5">
      <c r="A83"/>
      <c r="B83"/>
      <c r="C83" s="59"/>
      <c r="D83" s="59"/>
      <c r="E83" s="59"/>
      <c r="F83" s="59"/>
    </row>
    <row r="84" spans="1:6" ht="13.5">
      <c r="A84"/>
      <c r="B84"/>
      <c r="C84" s="59"/>
      <c r="D84" s="59"/>
      <c r="E84" s="59"/>
      <c r="F84" s="59"/>
    </row>
    <row r="85" spans="1:6" ht="13.5">
      <c r="A85"/>
      <c r="B85"/>
      <c r="C85" s="59"/>
      <c r="D85" s="59"/>
      <c r="E85" s="59"/>
      <c r="F85" s="59"/>
    </row>
    <row r="86" spans="1:6" ht="13.5">
      <c r="A86"/>
      <c r="B86"/>
      <c r="C86" s="59"/>
      <c r="D86" s="59"/>
      <c r="E86" s="59"/>
      <c r="F86" s="59"/>
    </row>
    <row r="87" spans="1:6" ht="13.5">
      <c r="A87"/>
      <c r="B87"/>
      <c r="C87" s="59"/>
      <c r="D87" s="59"/>
      <c r="E87" s="59"/>
      <c r="F87" s="59"/>
    </row>
    <row r="88" spans="1:6" ht="13.5">
      <c r="A88"/>
      <c r="B88"/>
      <c r="C88" s="59"/>
      <c r="D88" s="59"/>
      <c r="E88" s="59"/>
      <c r="F88" s="59"/>
    </row>
    <row r="89" spans="1:6" ht="13.5">
      <c r="A89"/>
      <c r="B89"/>
      <c r="C89" s="59"/>
      <c r="D89" s="59"/>
      <c r="E89" s="59"/>
      <c r="F89" s="59"/>
    </row>
    <row r="90" spans="1:6" ht="13.5">
      <c r="A90"/>
      <c r="B90"/>
      <c r="C90" s="59"/>
      <c r="D90" s="59"/>
      <c r="E90" s="59"/>
      <c r="F90" s="59"/>
    </row>
    <row r="91" spans="1:6" ht="13.5">
      <c r="A91"/>
      <c r="B91"/>
      <c r="C91" s="59"/>
      <c r="D91" s="59"/>
      <c r="E91" s="59"/>
      <c r="F91" s="59"/>
    </row>
    <row r="92" spans="1:6" ht="13.5">
      <c r="A92"/>
      <c r="B92"/>
      <c r="C92" s="59"/>
      <c r="D92" s="59"/>
      <c r="E92" s="59"/>
      <c r="F92" s="59"/>
    </row>
    <row r="93" spans="1:6" ht="13.5">
      <c r="A93"/>
      <c r="B93"/>
      <c r="C93" s="59"/>
      <c r="D93" s="59"/>
      <c r="E93" s="59"/>
      <c r="F93" s="59"/>
    </row>
    <row r="94" spans="1:6" ht="13.5">
      <c r="A94"/>
      <c r="B94"/>
      <c r="C94" s="59"/>
      <c r="D94" s="59"/>
      <c r="E94" s="59"/>
      <c r="F94" s="59"/>
    </row>
    <row r="95" spans="1:6" ht="13.5">
      <c r="A95"/>
      <c r="B95"/>
      <c r="C95" s="59"/>
      <c r="D95" s="59"/>
      <c r="E95" s="59"/>
      <c r="F95" s="59"/>
    </row>
    <row r="96" spans="1:6" ht="13.5">
      <c r="A96"/>
      <c r="B96"/>
      <c r="C96" s="59"/>
      <c r="D96" s="59"/>
      <c r="E96" s="59"/>
      <c r="F96" s="59"/>
    </row>
    <row r="97" spans="1:6" ht="13.5">
      <c r="A97"/>
      <c r="B97"/>
      <c r="C97" s="59"/>
      <c r="D97" s="59"/>
      <c r="E97" s="59"/>
      <c r="F97" s="59"/>
    </row>
    <row r="98" spans="1:6" ht="13.5">
      <c r="A98"/>
      <c r="B98"/>
      <c r="C98" s="59"/>
      <c r="D98" s="59"/>
      <c r="E98" s="59"/>
      <c r="F98" s="59"/>
    </row>
    <row r="99" spans="1:6" ht="13.5">
      <c r="A99"/>
      <c r="B99"/>
      <c r="C99" s="59"/>
      <c r="D99" s="59"/>
      <c r="E99" s="59"/>
      <c r="F99" s="59"/>
    </row>
    <row r="100" spans="1:6" ht="13.5">
      <c r="A100"/>
      <c r="B100"/>
      <c r="C100" s="59"/>
      <c r="D100" s="59"/>
      <c r="E100" s="59"/>
      <c r="F100" s="59"/>
    </row>
    <row r="101" spans="1:6" ht="13.5">
      <c r="A101"/>
      <c r="B101"/>
      <c r="C101" s="59"/>
      <c r="D101" s="59"/>
      <c r="E101" s="59"/>
      <c r="F101" s="59"/>
    </row>
    <row r="102" spans="1:6" ht="13.5">
      <c r="A102"/>
      <c r="B102"/>
      <c r="C102" s="59"/>
      <c r="D102" s="59"/>
      <c r="E102" s="59"/>
      <c r="F102" s="59"/>
    </row>
    <row r="103" spans="1:6" ht="13.5">
      <c r="A103"/>
      <c r="B103"/>
      <c r="C103" s="59"/>
      <c r="D103" s="59"/>
      <c r="E103" s="59"/>
      <c r="F103" s="59"/>
    </row>
    <row r="104" spans="1:6" ht="13.5">
      <c r="A104"/>
      <c r="B104"/>
      <c r="C104" s="59"/>
      <c r="D104" s="59"/>
      <c r="E104" s="59"/>
      <c r="F104" s="59"/>
    </row>
    <row r="105" spans="1:6" ht="13.5">
      <c r="A105"/>
      <c r="B105"/>
      <c r="C105" s="59"/>
      <c r="D105" s="59"/>
      <c r="E105" s="59"/>
      <c r="F105" s="59"/>
    </row>
    <row r="106" spans="1:6" ht="13.5">
      <c r="A106"/>
      <c r="B106"/>
      <c r="C106" s="59"/>
      <c r="D106" s="59"/>
      <c r="E106" s="59"/>
      <c r="F106" s="59"/>
    </row>
    <row r="107" spans="1:6" ht="13.5">
      <c r="A107"/>
      <c r="B107"/>
      <c r="C107" s="59"/>
      <c r="D107" s="59"/>
      <c r="E107" s="59"/>
      <c r="F107" s="59"/>
    </row>
  </sheetData>
  <sheetProtection/>
  <mergeCells count="1">
    <mergeCell ref="A1:G1"/>
  </mergeCells>
  <printOptions/>
  <pageMargins left="0.39" right="0.12" top="0.21" bottom="0.27" header="0.12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9" sqref="F49"/>
    </sheetView>
  </sheetViews>
  <sheetFormatPr defaultColWidth="9.125" defaultRowHeight="12.75"/>
  <cols>
    <col min="1" max="1" width="9.125" style="12" customWidth="1"/>
    <col min="2" max="2" width="63.25390625" style="13" customWidth="1"/>
    <col min="3" max="3" width="12.00390625" style="14" customWidth="1"/>
    <col min="4" max="4" width="11.875" style="14" customWidth="1"/>
    <col min="5" max="5" width="10.75390625" style="14" hidden="1" customWidth="1"/>
    <col min="6" max="6" width="10.125" style="14" customWidth="1"/>
    <col min="7" max="7" width="11.00390625" style="14" customWidth="1"/>
    <col min="8" max="8" width="12.875" style="14" customWidth="1"/>
    <col min="9" max="16384" width="9.125" style="11" customWidth="1"/>
  </cols>
  <sheetData>
    <row r="1" spans="1:8" ht="12.75">
      <c r="A1" s="116" t="s">
        <v>144</v>
      </c>
      <c r="B1" s="117"/>
      <c r="C1" s="117"/>
      <c r="D1" s="117"/>
      <c r="E1" s="117"/>
      <c r="F1" s="117"/>
      <c r="G1" s="117"/>
      <c r="H1" s="117"/>
    </row>
    <row r="2" ht="13.5">
      <c r="H2" s="15" t="s">
        <v>7</v>
      </c>
    </row>
    <row r="3" spans="1:8" ht="75.75" customHeight="1">
      <c r="A3" s="6" t="s">
        <v>0</v>
      </c>
      <c r="B3" s="16" t="s">
        <v>1</v>
      </c>
      <c r="C3" s="16" t="s">
        <v>111</v>
      </c>
      <c r="D3" s="16" t="s">
        <v>112</v>
      </c>
      <c r="E3" s="17"/>
      <c r="F3" s="18" t="s">
        <v>2</v>
      </c>
      <c r="G3" s="16" t="s">
        <v>113</v>
      </c>
      <c r="H3" s="16" t="s">
        <v>114</v>
      </c>
    </row>
    <row r="4" spans="1:8" ht="13.5">
      <c r="A4" s="19" t="s">
        <v>3</v>
      </c>
      <c r="B4" s="20" t="s">
        <v>6</v>
      </c>
      <c r="C4" s="21" t="s">
        <v>4</v>
      </c>
      <c r="D4" s="22">
        <v>4</v>
      </c>
      <c r="E4" s="22" t="s">
        <v>5</v>
      </c>
      <c r="F4" s="22">
        <v>5</v>
      </c>
      <c r="G4" s="22">
        <v>6</v>
      </c>
      <c r="H4" s="19" t="s">
        <v>12</v>
      </c>
    </row>
    <row r="5" spans="1:8" ht="13.5">
      <c r="A5" s="23"/>
      <c r="B5" s="24" t="s">
        <v>8</v>
      </c>
      <c r="C5" s="25"/>
      <c r="D5" s="26"/>
      <c r="E5" s="25"/>
      <c r="F5" s="26"/>
      <c r="G5" s="26"/>
      <c r="H5" s="26"/>
    </row>
    <row r="6" spans="1:8" ht="15" customHeight="1">
      <c r="A6" s="27" t="s">
        <v>60</v>
      </c>
      <c r="B6" s="28" t="s">
        <v>9</v>
      </c>
      <c r="C6" s="29">
        <v>2478.5</v>
      </c>
      <c r="D6" s="8">
        <v>2478.5</v>
      </c>
      <c r="E6" s="30"/>
      <c r="F6" s="8">
        <v>2080.9</v>
      </c>
      <c r="G6" s="31">
        <f>IF(C6=0,0,(ROUND((F6/C6)*100,1)))</f>
        <v>84</v>
      </c>
      <c r="H6" s="31">
        <f>IF(D6=0,0,(ROUND((F6/D6)*100,1)))</f>
        <v>84</v>
      </c>
    </row>
    <row r="7" spans="1:8" ht="13.5">
      <c r="A7" s="6" t="s">
        <v>61</v>
      </c>
      <c r="B7" s="7" t="s">
        <v>10</v>
      </c>
      <c r="C7" s="9">
        <v>22208.1</v>
      </c>
      <c r="D7" s="8">
        <v>22208.1</v>
      </c>
      <c r="E7" s="10"/>
      <c r="F7" s="8">
        <v>20833.2</v>
      </c>
      <c r="G7" s="32">
        <f>IF(C7=0,0,(ROUND((F7/C7)*100,1)))</f>
        <v>93.8</v>
      </c>
      <c r="H7" s="32">
        <f>IF(D7=0,0,(ROUND((F7/D7)*100,1)))</f>
        <v>93.8</v>
      </c>
    </row>
    <row r="8" spans="1:8" ht="13.5">
      <c r="A8" s="6" t="s">
        <v>62</v>
      </c>
      <c r="B8" s="7" t="s">
        <v>11</v>
      </c>
      <c r="C8" s="9">
        <v>12476.9</v>
      </c>
      <c r="D8" s="8">
        <v>12476.9</v>
      </c>
      <c r="E8" s="10"/>
      <c r="F8" s="8">
        <v>10465</v>
      </c>
      <c r="G8" s="32">
        <f>IF(C8=0,0,(ROUND((F8/C8)*100,1)))</f>
        <v>83.9</v>
      </c>
      <c r="H8" s="32">
        <f>IF(D8=0,0,(ROUND((F8/D8)*100,1)))</f>
        <v>83.9</v>
      </c>
    </row>
    <row r="9" spans="1:8" ht="13.5">
      <c r="A9" s="6" t="s">
        <v>63</v>
      </c>
      <c r="B9" s="7" t="s">
        <v>25</v>
      </c>
      <c r="C9" s="33">
        <v>4575.3</v>
      </c>
      <c r="D9" s="33">
        <v>4575.3</v>
      </c>
      <c r="E9" s="34"/>
      <c r="F9" s="33">
        <v>4067.4</v>
      </c>
      <c r="G9" s="35">
        <f>IF(C9=0,0,(ROUND((F9/C9)*100,1)))</f>
        <v>88.9</v>
      </c>
      <c r="H9" s="35">
        <f>IF(D9=0,0,(ROUND((F9/D9)*100,1)))</f>
        <v>88.9</v>
      </c>
    </row>
    <row r="10" spans="1:9" ht="15" customHeight="1">
      <c r="A10" s="6"/>
      <c r="B10" s="36" t="s">
        <v>13</v>
      </c>
      <c r="C10" s="37"/>
      <c r="D10" s="37"/>
      <c r="E10" s="37"/>
      <c r="F10" s="37"/>
      <c r="G10" s="37"/>
      <c r="H10" s="38"/>
      <c r="I10" s="109"/>
    </row>
    <row r="11" spans="1:8" ht="17.25" customHeight="1">
      <c r="A11" s="108" t="s">
        <v>122</v>
      </c>
      <c r="B11" s="107" t="s">
        <v>123</v>
      </c>
      <c r="C11" s="41">
        <v>30.8</v>
      </c>
      <c r="D11" s="42">
        <v>30.8</v>
      </c>
      <c r="E11" s="43"/>
      <c r="F11" s="44">
        <v>30.7</v>
      </c>
      <c r="G11" s="46">
        <f>IF(C11=0,0,(ROUND((F11/C11)*100,1)))</f>
        <v>99.7</v>
      </c>
      <c r="H11" s="45">
        <f aca="true" t="shared" si="0" ref="H11:H16">IF(D11=0,0,(ROUND((F11/D11)*100,1)))</f>
        <v>99.7</v>
      </c>
    </row>
    <row r="12" spans="1:9" ht="22.5" customHeight="1">
      <c r="A12" s="108" t="s">
        <v>124</v>
      </c>
      <c r="B12" s="107" t="s">
        <v>125</v>
      </c>
      <c r="C12" s="41">
        <v>0</v>
      </c>
      <c r="D12" s="42">
        <v>0</v>
      </c>
      <c r="E12" s="43"/>
      <c r="F12" s="44">
        <v>0</v>
      </c>
      <c r="G12" s="46">
        <f>IF(C12=0,0,(ROUND((F12/C12)*100,1)))</f>
        <v>0</v>
      </c>
      <c r="H12" s="45">
        <f t="shared" si="0"/>
        <v>0</v>
      </c>
      <c r="I12" s="109"/>
    </row>
    <row r="13" spans="1:8" ht="13.5">
      <c r="A13" s="39" t="s">
        <v>64</v>
      </c>
      <c r="B13" s="40" t="s">
        <v>23</v>
      </c>
      <c r="C13" s="41">
        <v>4049.9</v>
      </c>
      <c r="D13" s="42">
        <v>4049.9</v>
      </c>
      <c r="E13" s="43"/>
      <c r="F13" s="44">
        <v>3660.6</v>
      </c>
      <c r="G13" s="46">
        <f>IF(C13=0,0,(ROUND((F13/C13)*100,1)))</f>
        <v>90.4</v>
      </c>
      <c r="H13" s="45">
        <f t="shared" si="0"/>
        <v>90.4</v>
      </c>
    </row>
    <row r="14" spans="1:8" ht="13.5">
      <c r="A14" s="39" t="s">
        <v>126</v>
      </c>
      <c r="B14" s="40" t="s">
        <v>127</v>
      </c>
      <c r="C14" s="41">
        <v>10</v>
      </c>
      <c r="D14" s="42">
        <v>10</v>
      </c>
      <c r="E14" s="43"/>
      <c r="F14" s="44">
        <v>1</v>
      </c>
      <c r="G14" s="46">
        <f>IF(C14=0,0,(ROUND((F14/C14)*100,1)))</f>
        <v>10</v>
      </c>
      <c r="H14" s="45">
        <f t="shared" si="0"/>
        <v>10</v>
      </c>
    </row>
    <row r="15" spans="1:8" ht="27">
      <c r="A15" s="39" t="s">
        <v>128</v>
      </c>
      <c r="B15" s="40" t="s">
        <v>129</v>
      </c>
      <c r="C15" s="41">
        <v>34.7</v>
      </c>
      <c r="D15" s="42">
        <v>34.7</v>
      </c>
      <c r="E15" s="43"/>
      <c r="F15" s="44">
        <v>34.7</v>
      </c>
      <c r="G15" s="46">
        <f>IF(C15=0,0,(ROUND((F15/C15)*100,1)))</f>
        <v>100</v>
      </c>
      <c r="H15" s="45">
        <f t="shared" si="0"/>
        <v>100</v>
      </c>
    </row>
    <row r="16" spans="1:8" ht="13.5">
      <c r="A16" s="39" t="s">
        <v>130</v>
      </c>
      <c r="B16" s="40" t="s">
        <v>131</v>
      </c>
      <c r="C16" s="41">
        <v>20</v>
      </c>
      <c r="D16" s="42">
        <v>20</v>
      </c>
      <c r="E16" s="43"/>
      <c r="F16" s="44"/>
      <c r="G16" s="46"/>
      <c r="H16" s="45">
        <f t="shared" si="0"/>
        <v>0</v>
      </c>
    </row>
    <row r="17" spans="1:8" ht="13.5">
      <c r="A17" s="39" t="s">
        <v>72</v>
      </c>
      <c r="B17" s="40" t="s">
        <v>98</v>
      </c>
      <c r="C17" s="41">
        <v>209.9</v>
      </c>
      <c r="D17" s="42">
        <v>209.9</v>
      </c>
      <c r="E17" s="43"/>
      <c r="F17" s="44">
        <v>173.6</v>
      </c>
      <c r="G17" s="46">
        <f aca="true" t="shared" si="1" ref="G17:G26">IF(C17=0,0,(ROUND((F17/C17)*100,1)))</f>
        <v>82.7</v>
      </c>
      <c r="H17" s="45">
        <f aca="true" t="shared" si="2" ref="H17:H39">IF(D17=0,0,(ROUND((F17/D17)*100,1)))</f>
        <v>82.7</v>
      </c>
    </row>
    <row r="18" spans="1:8" ht="13.5">
      <c r="A18" s="39" t="s">
        <v>73</v>
      </c>
      <c r="B18" s="40" t="s">
        <v>24</v>
      </c>
      <c r="C18" s="41">
        <v>47</v>
      </c>
      <c r="D18" s="42">
        <v>47</v>
      </c>
      <c r="E18" s="43"/>
      <c r="F18" s="44">
        <v>22.8</v>
      </c>
      <c r="G18" s="46">
        <f t="shared" si="1"/>
        <v>48.5</v>
      </c>
      <c r="H18" s="45">
        <f t="shared" si="2"/>
        <v>48.5</v>
      </c>
    </row>
    <row r="19" spans="1:8" ht="13.5" hidden="1">
      <c r="A19" s="39" t="s">
        <v>74</v>
      </c>
      <c r="B19" s="40" t="s">
        <v>99</v>
      </c>
      <c r="C19" s="41">
        <v>1028.7</v>
      </c>
      <c r="D19" s="42">
        <v>243.5</v>
      </c>
      <c r="E19" s="43"/>
      <c r="F19" s="44">
        <v>242.7</v>
      </c>
      <c r="G19" s="46">
        <f t="shared" si="1"/>
        <v>23.6</v>
      </c>
      <c r="H19" s="45">
        <f t="shared" si="2"/>
        <v>99.7</v>
      </c>
    </row>
    <row r="20" spans="1:8" ht="13.5">
      <c r="A20" s="39" t="s">
        <v>75</v>
      </c>
      <c r="B20" s="40" t="s">
        <v>65</v>
      </c>
      <c r="C20" s="41">
        <v>173</v>
      </c>
      <c r="D20" s="42">
        <v>173</v>
      </c>
      <c r="E20" s="43"/>
      <c r="F20" s="44">
        <v>144</v>
      </c>
      <c r="G20" s="46">
        <f t="shared" si="1"/>
        <v>83.2</v>
      </c>
      <c r="H20" s="45">
        <f t="shared" si="2"/>
        <v>83.2</v>
      </c>
    </row>
    <row r="21" spans="1:8" ht="13.5">
      <c r="A21" s="39" t="s">
        <v>66</v>
      </c>
      <c r="B21" s="40" t="s">
        <v>14</v>
      </c>
      <c r="C21" s="41">
        <v>5383.5</v>
      </c>
      <c r="D21" s="42">
        <v>5383.5</v>
      </c>
      <c r="E21" s="43"/>
      <c r="F21" s="44">
        <v>4364.6</v>
      </c>
      <c r="G21" s="46">
        <f t="shared" si="1"/>
        <v>81.1</v>
      </c>
      <c r="H21" s="45">
        <f t="shared" si="2"/>
        <v>81.1</v>
      </c>
    </row>
    <row r="22" spans="1:8" ht="13.5">
      <c r="A22" s="39" t="s">
        <v>67</v>
      </c>
      <c r="B22" s="40" t="s">
        <v>15</v>
      </c>
      <c r="C22" s="41">
        <v>149.8</v>
      </c>
      <c r="D22" s="42">
        <v>149.8</v>
      </c>
      <c r="E22" s="43"/>
      <c r="F22" s="44">
        <v>139.8</v>
      </c>
      <c r="G22" s="46">
        <f t="shared" si="1"/>
        <v>93.3</v>
      </c>
      <c r="H22" s="45">
        <f t="shared" si="2"/>
        <v>93.3</v>
      </c>
    </row>
    <row r="23" spans="1:8" ht="13.5">
      <c r="A23" s="39" t="s">
        <v>76</v>
      </c>
      <c r="B23" s="40" t="s">
        <v>100</v>
      </c>
      <c r="C23" s="9">
        <v>45.5</v>
      </c>
      <c r="D23" s="8">
        <v>45.5</v>
      </c>
      <c r="E23" s="10"/>
      <c r="F23" s="65">
        <v>45.5</v>
      </c>
      <c r="G23" s="46">
        <f>IF(C23=0,0,(ROUND((F23/C23)*100,1)))</f>
        <v>100</v>
      </c>
      <c r="H23" s="45">
        <f>IF(D23=0,0,(ROUND((F23/D23)*100,1)))</f>
        <v>100</v>
      </c>
    </row>
    <row r="24" spans="1:8" ht="13.5">
      <c r="A24" s="6" t="s">
        <v>104</v>
      </c>
      <c r="B24" s="40" t="s">
        <v>105</v>
      </c>
      <c r="C24" s="9">
        <v>247</v>
      </c>
      <c r="D24" s="8">
        <v>247</v>
      </c>
      <c r="E24" s="10"/>
      <c r="F24" s="8">
        <v>216</v>
      </c>
      <c r="G24" s="32">
        <f t="shared" si="1"/>
        <v>87.4</v>
      </c>
      <c r="H24" s="32">
        <f t="shared" si="2"/>
        <v>87.4</v>
      </c>
    </row>
    <row r="25" spans="1:8" ht="12.75" customHeight="1">
      <c r="A25" s="27" t="s">
        <v>103</v>
      </c>
      <c r="B25" s="28" t="s">
        <v>102</v>
      </c>
      <c r="C25" s="9">
        <v>173.3</v>
      </c>
      <c r="D25" s="8">
        <v>173.3</v>
      </c>
      <c r="E25" s="10"/>
      <c r="F25" s="8"/>
      <c r="G25" s="32">
        <f t="shared" si="1"/>
        <v>0</v>
      </c>
      <c r="H25" s="32">
        <f t="shared" si="2"/>
        <v>0</v>
      </c>
    </row>
    <row r="26" spans="1:8" ht="6" customHeight="1" hidden="1">
      <c r="A26" s="6"/>
      <c r="B26" s="40"/>
      <c r="C26" s="47"/>
      <c r="D26" s="47"/>
      <c r="E26" s="48"/>
      <c r="F26" s="47"/>
      <c r="G26" s="32">
        <f t="shared" si="1"/>
        <v>0</v>
      </c>
      <c r="H26" s="32">
        <f t="shared" si="2"/>
        <v>0</v>
      </c>
    </row>
    <row r="27" spans="1:8" ht="6" customHeight="1" hidden="1">
      <c r="A27" s="27"/>
      <c r="B27" s="28"/>
      <c r="C27" s="29"/>
      <c r="D27" s="47"/>
      <c r="E27" s="48"/>
      <c r="F27" s="47"/>
      <c r="G27" s="31"/>
      <c r="H27" s="31"/>
    </row>
    <row r="28" spans="1:8" ht="4.5" customHeight="1" hidden="1">
      <c r="A28" s="27"/>
      <c r="B28" s="81"/>
      <c r="C28" s="29"/>
      <c r="D28" s="47"/>
      <c r="E28" s="48"/>
      <c r="F28" s="47"/>
      <c r="G28" s="31"/>
      <c r="H28" s="31"/>
    </row>
    <row r="29" spans="1:8" ht="8.25" customHeight="1" hidden="1">
      <c r="A29" s="27"/>
      <c r="B29" s="7"/>
      <c r="C29" s="29"/>
      <c r="D29" s="47"/>
      <c r="E29" s="48"/>
      <c r="F29" s="47"/>
      <c r="G29" s="31"/>
      <c r="H29" s="31"/>
    </row>
    <row r="30" spans="1:8" ht="1.5" customHeight="1">
      <c r="A30" s="27"/>
      <c r="B30" s="49"/>
      <c r="C30" s="29"/>
      <c r="D30" s="47"/>
      <c r="E30" s="48"/>
      <c r="F30" s="47"/>
      <c r="G30" s="31"/>
      <c r="H30" s="31"/>
    </row>
    <row r="31" spans="1:8" ht="1.5" customHeight="1">
      <c r="A31" s="6"/>
      <c r="B31" s="49"/>
      <c r="C31" s="9"/>
      <c r="D31" s="8"/>
      <c r="E31" s="10"/>
      <c r="F31" s="8"/>
      <c r="G31" s="31"/>
      <c r="H31" s="32"/>
    </row>
    <row r="32" spans="1:8" ht="12.75">
      <c r="A32" s="1" t="s">
        <v>16</v>
      </c>
      <c r="B32" s="2" t="s">
        <v>17</v>
      </c>
      <c r="C32" s="52">
        <f>C6+C7+C8+C9+C23+C24+C25+C26+C27+C31+C21+C22+C28+C29+C30</f>
        <v>47737.90000000001</v>
      </c>
      <c r="D32" s="52">
        <f>D6+D7+D8+D9+D23+D24+D25+D26+D27+D31+D21+D22+D28+D29+D30</f>
        <v>47737.90000000001</v>
      </c>
      <c r="E32" s="52" t="e">
        <f>E6+E7+E8+E9+E23+E24+#REF!+E25+E26+E31</f>
        <v>#REF!</v>
      </c>
      <c r="F32" s="52">
        <f>F6+F7+F8+F9+F23+F24+F25+F26+F27+F31+F21+F22+F28+F29+F30</f>
        <v>42212.40000000001</v>
      </c>
      <c r="G32" s="5">
        <f aca="true" t="shared" si="3" ref="G32:G44">IF(C32=0,0,(ROUND((F32/C32)*100,1)))</f>
        <v>88.4</v>
      </c>
      <c r="H32" s="5">
        <f t="shared" si="2"/>
        <v>88.4</v>
      </c>
    </row>
    <row r="33" spans="1:8" ht="12.75" customHeight="1" hidden="1">
      <c r="A33" s="6" t="s">
        <v>77</v>
      </c>
      <c r="B33" s="7" t="s">
        <v>106</v>
      </c>
      <c r="C33" s="9">
        <v>3012</v>
      </c>
      <c r="D33" s="8">
        <v>1630.5</v>
      </c>
      <c r="E33" s="10"/>
      <c r="F33" s="8">
        <v>1281.9</v>
      </c>
      <c r="G33" s="32">
        <f t="shared" si="3"/>
        <v>42.6</v>
      </c>
      <c r="H33" s="32">
        <f t="shared" si="2"/>
        <v>78.6</v>
      </c>
    </row>
    <row r="34" spans="1:8" ht="12.75" customHeight="1" hidden="1">
      <c r="A34" s="6" t="s">
        <v>107</v>
      </c>
      <c r="B34" s="7" t="s">
        <v>110</v>
      </c>
      <c r="C34" s="9">
        <v>246</v>
      </c>
      <c r="D34" s="8">
        <v>246</v>
      </c>
      <c r="E34" s="10"/>
      <c r="F34" s="8">
        <v>216</v>
      </c>
      <c r="G34" s="32">
        <f t="shared" si="3"/>
        <v>87.8</v>
      </c>
      <c r="H34" s="32">
        <f t="shared" si="2"/>
        <v>87.8</v>
      </c>
    </row>
    <row r="35" spans="1:8" ht="12.75" customHeight="1" hidden="1">
      <c r="A35" s="6" t="s">
        <v>108</v>
      </c>
      <c r="B35" s="7" t="s">
        <v>109</v>
      </c>
      <c r="C35" s="9"/>
      <c r="D35" s="8">
        <v>0</v>
      </c>
      <c r="E35" s="10"/>
      <c r="F35" s="8"/>
      <c r="G35" s="32">
        <f t="shared" si="3"/>
        <v>0</v>
      </c>
      <c r="H35" s="32">
        <f t="shared" si="2"/>
        <v>0</v>
      </c>
    </row>
    <row r="36" spans="1:8" ht="12.75" customHeight="1">
      <c r="A36" s="6" t="s">
        <v>78</v>
      </c>
      <c r="B36" s="7" t="s">
        <v>32</v>
      </c>
      <c r="C36" s="111">
        <v>0</v>
      </c>
      <c r="D36" s="112">
        <v>0</v>
      </c>
      <c r="E36" s="10"/>
      <c r="F36" s="8"/>
      <c r="G36" s="32">
        <f>IF(C36=0,0,(ROUND((F36/C36)*100,1)))</f>
        <v>0</v>
      </c>
      <c r="H36" s="32">
        <f>IF(D36=0,0,(ROUND((F36/D36)*100,1)))</f>
        <v>0</v>
      </c>
    </row>
    <row r="37" spans="1:8" ht="12.75" customHeight="1">
      <c r="A37" s="6" t="s">
        <v>79</v>
      </c>
      <c r="B37" s="7" t="s">
        <v>138</v>
      </c>
      <c r="C37" s="9">
        <v>50</v>
      </c>
      <c r="D37" s="8">
        <v>50</v>
      </c>
      <c r="E37" s="10"/>
      <c r="F37" s="8">
        <v>49</v>
      </c>
      <c r="G37" s="32">
        <f t="shared" si="3"/>
        <v>98</v>
      </c>
      <c r="H37" s="32">
        <f t="shared" si="2"/>
        <v>98</v>
      </c>
    </row>
    <row r="38" spans="1:8" ht="12" customHeight="1" hidden="1">
      <c r="A38" s="6" t="s">
        <v>79</v>
      </c>
      <c r="B38" s="7" t="s">
        <v>101</v>
      </c>
      <c r="C38" s="9">
        <v>100</v>
      </c>
      <c r="D38" s="8">
        <v>100</v>
      </c>
      <c r="E38" s="10"/>
      <c r="F38" s="8">
        <v>31.5</v>
      </c>
      <c r="G38" s="32">
        <f t="shared" si="3"/>
        <v>31.5</v>
      </c>
      <c r="H38" s="32">
        <f t="shared" si="2"/>
        <v>31.5</v>
      </c>
    </row>
    <row r="39" spans="1:8" ht="12.75">
      <c r="A39" s="1"/>
      <c r="B39" s="2" t="s">
        <v>18</v>
      </c>
      <c r="C39" s="4">
        <f>C32+C36+C37</f>
        <v>47787.90000000001</v>
      </c>
      <c r="D39" s="4">
        <f>D32+D36+D37</f>
        <v>47787.90000000001</v>
      </c>
      <c r="E39" s="53"/>
      <c r="F39" s="4">
        <f>F32+F36+F37</f>
        <v>42261.40000000001</v>
      </c>
      <c r="G39" s="5">
        <f t="shared" si="3"/>
        <v>88.4</v>
      </c>
      <c r="H39" s="5">
        <f t="shared" si="2"/>
        <v>88.4</v>
      </c>
    </row>
    <row r="40" spans="1:8" ht="12.75">
      <c r="A40" s="1"/>
      <c r="B40" s="2" t="s">
        <v>27</v>
      </c>
      <c r="C40" s="52">
        <f>C41</f>
        <v>0</v>
      </c>
      <c r="D40" s="52">
        <f>D41</f>
        <v>0</v>
      </c>
      <c r="E40" s="53"/>
      <c r="F40" s="4">
        <f>F41</f>
        <v>0</v>
      </c>
      <c r="G40" s="5">
        <f t="shared" si="3"/>
        <v>0</v>
      </c>
      <c r="H40" s="5">
        <f aca="true" t="shared" si="4" ref="H40:H47">IF(D40=0,0,(ROUND((F40/D40)*100,1)))</f>
        <v>0</v>
      </c>
    </row>
    <row r="41" spans="1:8" ht="14.25" customHeight="1">
      <c r="A41" s="6" t="s">
        <v>80</v>
      </c>
      <c r="B41" s="7" t="s">
        <v>52</v>
      </c>
      <c r="C41" s="9"/>
      <c r="D41" s="8"/>
      <c r="E41" s="10"/>
      <c r="F41" s="8">
        <v>0</v>
      </c>
      <c r="G41" s="32">
        <f t="shared" si="3"/>
        <v>0</v>
      </c>
      <c r="H41" s="82">
        <f t="shared" si="4"/>
        <v>0</v>
      </c>
    </row>
    <row r="42" spans="1:8" s="51" customFormat="1" ht="13.5">
      <c r="A42" s="1"/>
      <c r="B42" s="2" t="s">
        <v>21</v>
      </c>
      <c r="C42" s="52">
        <v>38694.5</v>
      </c>
      <c r="D42" s="52">
        <f>D39+D40</f>
        <v>47787.90000000001</v>
      </c>
      <c r="E42" s="53"/>
      <c r="F42" s="4">
        <f>F39+F40</f>
        <v>42261.40000000001</v>
      </c>
      <c r="G42" s="5">
        <f t="shared" si="3"/>
        <v>109.2</v>
      </c>
      <c r="H42" s="5">
        <f t="shared" si="4"/>
        <v>88.4</v>
      </c>
    </row>
    <row r="43" spans="1:8" ht="12.75">
      <c r="A43" s="1" t="s">
        <v>19</v>
      </c>
      <c r="B43" s="2" t="s">
        <v>20</v>
      </c>
      <c r="C43" s="52">
        <f>C44</f>
        <v>1536.8</v>
      </c>
      <c r="D43" s="52">
        <f>D44</f>
        <v>1536.8</v>
      </c>
      <c r="E43" s="52" t="e">
        <f>E44+#REF!</f>
        <v>#REF!</v>
      </c>
      <c r="F43" s="52">
        <f>F44</f>
        <v>1395.1</v>
      </c>
      <c r="G43" s="5">
        <f t="shared" si="3"/>
        <v>90.8</v>
      </c>
      <c r="H43" s="5">
        <f t="shared" si="4"/>
        <v>90.8</v>
      </c>
    </row>
    <row r="44" spans="1:8" ht="13.5">
      <c r="A44" s="6"/>
      <c r="B44" s="7" t="s">
        <v>71</v>
      </c>
      <c r="C44" s="111">
        <v>1536.8</v>
      </c>
      <c r="D44" s="111">
        <v>1536.8</v>
      </c>
      <c r="E44" s="113"/>
      <c r="F44" s="112">
        <v>1395.1</v>
      </c>
      <c r="G44" s="32">
        <f t="shared" si="3"/>
        <v>90.8</v>
      </c>
      <c r="H44" s="32">
        <f t="shared" si="4"/>
        <v>90.8</v>
      </c>
    </row>
    <row r="45" spans="1:8" ht="12.75">
      <c r="A45" s="1"/>
      <c r="B45" s="2" t="s">
        <v>26</v>
      </c>
      <c r="C45" s="54">
        <f>SUM(C46:C47)</f>
        <v>0</v>
      </c>
      <c r="D45" s="54">
        <f>SUM(D46:D47)</f>
        <v>0</v>
      </c>
      <c r="E45" s="54">
        <f>SUM(E46:E47)</f>
        <v>0</v>
      </c>
      <c r="F45" s="54">
        <f>SUM(F46:F47)</f>
        <v>0</v>
      </c>
      <c r="G45" s="5">
        <f>IF(C45=0,0,(ROUND((F45/C45)*100,1)))</f>
        <v>0</v>
      </c>
      <c r="H45" s="5">
        <f t="shared" si="4"/>
        <v>0</v>
      </c>
    </row>
    <row r="46" spans="1:8" ht="19.5" customHeight="1">
      <c r="A46" s="6" t="s">
        <v>80</v>
      </c>
      <c r="B46" s="7" t="s">
        <v>53</v>
      </c>
      <c r="C46" s="9">
        <v>13.1</v>
      </c>
      <c r="D46" s="9">
        <v>13.1</v>
      </c>
      <c r="E46" s="50"/>
      <c r="F46" s="9">
        <v>13.1</v>
      </c>
      <c r="G46" s="46">
        <f>IF(C46=0,0,(ROUND((F46/C46)*100,1)))</f>
        <v>100</v>
      </c>
      <c r="H46" s="45">
        <f t="shared" si="4"/>
        <v>100</v>
      </c>
    </row>
    <row r="47" spans="1:8" ht="22.5" customHeight="1">
      <c r="A47" s="6" t="s">
        <v>81</v>
      </c>
      <c r="B47" s="7" t="s">
        <v>54</v>
      </c>
      <c r="C47" s="9">
        <v>-13.1</v>
      </c>
      <c r="D47" s="9">
        <v>-13.1</v>
      </c>
      <c r="E47" s="50"/>
      <c r="F47" s="9">
        <v>-13.1</v>
      </c>
      <c r="G47" s="46">
        <f>IF(C47=0,0,(ROUND((F47/C47)*100,1)))</f>
        <v>100</v>
      </c>
      <c r="H47" s="45">
        <f t="shared" si="4"/>
        <v>100</v>
      </c>
    </row>
    <row r="48" spans="1:8" ht="15" customHeight="1">
      <c r="A48" s="1"/>
      <c r="B48" s="3" t="s">
        <v>22</v>
      </c>
      <c r="C48" s="52">
        <v>40309.4</v>
      </c>
      <c r="D48" s="52">
        <f>D42+D43</f>
        <v>49324.70000000001</v>
      </c>
      <c r="E48" s="52" t="e">
        <f>E26+#REF!+#REF!+E31+E42+E43</f>
        <v>#REF!</v>
      </c>
      <c r="F48" s="52">
        <f>F42+F43+F45</f>
        <v>43656.50000000001</v>
      </c>
      <c r="G48" s="55">
        <f>IF(C48=0,0,(ROUND((F48/C48)*100,1)))</f>
        <v>108.3</v>
      </c>
      <c r="H48" s="55">
        <f>IF(D48=0,0,(ROUND((F48/D48)*100,1)))</f>
        <v>88.5</v>
      </c>
    </row>
  </sheetData>
  <sheetProtection/>
  <mergeCells count="1">
    <mergeCell ref="A1:H1"/>
  </mergeCells>
  <printOptions/>
  <pageMargins left="0.53" right="0.16" top="0.3" bottom="0.16" header="0.12" footer="0.1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u250305</dc:creator>
  <cp:keywords/>
  <dc:description/>
  <cp:lastModifiedBy>Користувач Windows</cp:lastModifiedBy>
  <cp:lastPrinted>2021-02-04T10:41:33Z</cp:lastPrinted>
  <dcterms:created xsi:type="dcterms:W3CDTF">2004-06-21T06:22:35Z</dcterms:created>
  <dcterms:modified xsi:type="dcterms:W3CDTF">2021-02-04T10:47:38Z</dcterms:modified>
  <cp:category/>
  <cp:version/>
  <cp:contentType/>
  <cp:contentStatus/>
</cp:coreProperties>
</file>